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9155" windowHeight="7740" activeTab="1"/>
  </bookViews>
  <sheets>
    <sheet name="June" sheetId="1" r:id="rId1"/>
    <sheet name="Oct" sheetId="2" r:id="rId2"/>
    <sheet name="availability" sheetId="3" r:id="rId3"/>
  </sheets>
  <calcPr calcId="125725"/>
</workbook>
</file>

<file path=xl/calcChain.xml><?xml version="1.0" encoding="utf-8"?>
<calcChain xmlns="http://schemas.openxmlformats.org/spreadsheetml/2006/main">
  <c r="D49" i="2"/>
  <c r="L49" s="1"/>
  <c r="D33"/>
  <c r="L33" s="1"/>
  <c r="I21"/>
  <c r="I34" s="1"/>
  <c r="I50" s="1"/>
  <c r="H21"/>
  <c r="H34" s="1"/>
  <c r="H50" s="1"/>
  <c r="D20"/>
  <c r="L20" s="1"/>
  <c r="L21" s="1"/>
  <c r="D80" i="1"/>
  <c r="K49" i="2" l="1"/>
  <c r="J49"/>
  <c r="L34"/>
  <c r="K34" s="1"/>
  <c r="J33"/>
  <c r="K33"/>
  <c r="K21"/>
  <c r="J21"/>
  <c r="K20"/>
  <c r="J20"/>
  <c r="D77" i="1"/>
  <c r="D76" s="1"/>
  <c r="K76" s="1"/>
  <c r="D62"/>
  <c r="D61" s="1"/>
  <c r="K61" s="1"/>
  <c r="D44"/>
  <c r="D43" s="1"/>
  <c r="K43" s="1"/>
  <c r="H27"/>
  <c r="H44" s="1"/>
  <c r="H62" s="1"/>
  <c r="H77" s="1"/>
  <c r="G27"/>
  <c r="G44" s="1"/>
  <c r="G62" s="1"/>
  <c r="G77" s="1"/>
  <c r="D27"/>
  <c r="D26" s="1"/>
  <c r="K26" s="1"/>
  <c r="J26" s="1"/>
  <c r="D12"/>
  <c r="K12" s="1"/>
  <c r="L50" i="2" l="1"/>
  <c r="K50" s="1"/>
  <c r="J34"/>
  <c r="J76" i="1"/>
  <c r="I76"/>
  <c r="I61"/>
  <c r="J61"/>
  <c r="J43"/>
  <c r="I43"/>
  <c r="I12"/>
  <c r="K27"/>
  <c r="J12"/>
  <c r="I26"/>
  <c r="J50" i="2" l="1"/>
  <c r="J27" i="1"/>
  <c r="K44"/>
  <c r="I44" s="1"/>
  <c r="I27"/>
  <c r="J44" l="1"/>
  <c r="K62"/>
  <c r="I62" l="1"/>
  <c r="K77"/>
  <c r="J62"/>
  <c r="I77" l="1"/>
  <c r="J77"/>
</calcChain>
</file>

<file path=xl/sharedStrings.xml><?xml version="1.0" encoding="utf-8"?>
<sst xmlns="http://schemas.openxmlformats.org/spreadsheetml/2006/main" count="433" uniqueCount="125">
  <si>
    <t>Honey Creek Bacteria Study</t>
  </si>
  <si>
    <t>Sampling Schedule</t>
  </si>
  <si>
    <t>Week 1</t>
  </si>
  <si>
    <t>Site ID</t>
  </si>
  <si>
    <t>Cross Street</t>
  </si>
  <si>
    <t>Date</t>
  </si>
  <si>
    <t># samples</t>
  </si>
  <si>
    <t>Extras</t>
  </si>
  <si>
    <t>Samplers</t>
  </si>
  <si>
    <t>HC01</t>
  </si>
  <si>
    <t>HC04</t>
  </si>
  <si>
    <t>HC07</t>
  </si>
  <si>
    <t>Staebler</t>
  </si>
  <si>
    <t>Wagner</t>
  </si>
  <si>
    <t>Jackson and Staebler</t>
  </si>
  <si>
    <t>HC12</t>
  </si>
  <si>
    <t>HC14</t>
  </si>
  <si>
    <t>HC15</t>
  </si>
  <si>
    <t>HC17</t>
  </si>
  <si>
    <t>West Delhi</t>
  </si>
  <si>
    <t>Miller</t>
  </si>
  <si>
    <t>Florence Rd or Christine Dr.</t>
  </si>
  <si>
    <t>Jackson @ 2-Wheel Tango</t>
  </si>
  <si>
    <t>All</t>
  </si>
  <si>
    <t>Duplicate left</t>
  </si>
  <si>
    <t>Blank, sample 2; Duplicate, right</t>
  </si>
  <si>
    <t>Total to A2 lab</t>
  </si>
  <si>
    <t>Total to Wayne lab</t>
  </si>
  <si>
    <t>Blank, sample 1</t>
  </si>
  <si>
    <t>Duplicate center</t>
  </si>
  <si>
    <t>Lawson, Kangas</t>
  </si>
  <si>
    <t>Selesky, Bouma</t>
  </si>
  <si>
    <t>Weiker, Miller, Wright</t>
  </si>
  <si>
    <t>Weiker, Wright</t>
  </si>
  <si>
    <t>Selesky, Miller</t>
  </si>
  <si>
    <t>HC09</t>
  </si>
  <si>
    <t>Staebler near Park Rd.</t>
  </si>
  <si>
    <t>Dups</t>
  </si>
  <si>
    <t>Blanks</t>
  </si>
  <si>
    <t>Dup</t>
  </si>
  <si>
    <t>Count samples</t>
  </si>
  <si>
    <t>Rate (target 5-10%)</t>
  </si>
  <si>
    <t>HC08</t>
  </si>
  <si>
    <t>Pear Tree Lane</t>
  </si>
  <si>
    <t>Week 2</t>
  </si>
  <si>
    <t>Blank, #2</t>
  </si>
  <si>
    <t>Blank, #3</t>
  </si>
  <si>
    <t>Sum</t>
  </si>
  <si>
    <t>Duplicate right</t>
  </si>
  <si>
    <t>Week 3</t>
  </si>
  <si>
    <t>HC11</t>
  </si>
  <si>
    <t>HC16</t>
  </si>
  <si>
    <t>HC05</t>
  </si>
  <si>
    <t>Liberty and Stag's Leap</t>
  </si>
  <si>
    <t>Park Rd.</t>
  </si>
  <si>
    <t>if water</t>
  </si>
  <si>
    <t>Blank, #4</t>
  </si>
  <si>
    <t>duplicate center</t>
  </si>
  <si>
    <t>Jackson behind 2-wheel Tango</t>
  </si>
  <si>
    <t>Jackson west of 2-Wheel Tango</t>
  </si>
  <si>
    <t>Blank, #1</t>
  </si>
  <si>
    <t>Week 4</t>
  </si>
  <si>
    <t>HC13</t>
  </si>
  <si>
    <t>Liberty betw Dornoch and Eagle</t>
  </si>
  <si>
    <t>duplicate left</t>
  </si>
  <si>
    <t>HC18</t>
  </si>
  <si>
    <t>Wagner, S of Miller</t>
  </si>
  <si>
    <t>Week 5</t>
  </si>
  <si>
    <t>if rain</t>
  </si>
  <si>
    <t>HC19</t>
  </si>
  <si>
    <t>Weiker</t>
  </si>
  <si>
    <t>Off Wagner, S of Miller</t>
  </si>
  <si>
    <t>Sum to A2 through wk 4</t>
  </si>
  <si>
    <t>Fall Strategy</t>
  </si>
  <si>
    <t>more targeted than June</t>
  </si>
  <si>
    <t>sample key sites and get wet and dry conditions</t>
  </si>
  <si>
    <t>no BST if stagnant water</t>
  </si>
  <si>
    <t>Target sites:</t>
  </si>
  <si>
    <t>Primary</t>
  </si>
  <si>
    <t>HC01, HC07, HC15, HC17</t>
  </si>
  <si>
    <t>Upstream</t>
  </si>
  <si>
    <t>HC09, HC11*, HC08, HC18, HC19</t>
  </si>
  <si>
    <t>* HC11 should be sampled with additional samples from branches (HC20, HC21)</t>
  </si>
  <si>
    <t>HC20</t>
  </si>
  <si>
    <t>Liberty</t>
  </si>
  <si>
    <t>HC21</t>
  </si>
  <si>
    <t>Stag's Leap</t>
  </si>
  <si>
    <t>Total for Wayne lab</t>
  </si>
  <si>
    <t>Notes</t>
  </si>
  <si>
    <t>Duplicate left; Blank, sample 2</t>
  </si>
  <si>
    <t>Ric, Maron, Xin</t>
  </si>
  <si>
    <t>Volunteer availability</t>
  </si>
  <si>
    <t>Volunteer</t>
  </si>
  <si>
    <t>Tues</t>
  </si>
  <si>
    <t>Wed</t>
  </si>
  <si>
    <t>Gerry</t>
  </si>
  <si>
    <t>x</t>
  </si>
  <si>
    <t>Debi</t>
  </si>
  <si>
    <t>Jimmie</t>
  </si>
  <si>
    <t>Emma</t>
  </si>
  <si>
    <t>Josh</t>
  </si>
  <si>
    <t>Jon</t>
  </si>
  <si>
    <t>Brianna</t>
  </si>
  <si>
    <t>Maron</t>
  </si>
  <si>
    <t>Xin</t>
  </si>
  <si>
    <t>Blank, sample 3</t>
  </si>
  <si>
    <t>Jimmie, Debi</t>
  </si>
  <si>
    <t>Josh, Gerry</t>
  </si>
  <si>
    <t>Ric, Brianna, Jon (?)</t>
  </si>
  <si>
    <t>Jackson &amp; Staebler</t>
  </si>
  <si>
    <t>only if rain and flowing</t>
  </si>
  <si>
    <t>Pear Tree</t>
  </si>
  <si>
    <t>only if rain and flowing. Check HC07 first</t>
  </si>
  <si>
    <t>Team</t>
  </si>
  <si>
    <t>A</t>
  </si>
  <si>
    <t>B</t>
  </si>
  <si>
    <t>C</t>
  </si>
  <si>
    <t>A, C</t>
  </si>
  <si>
    <t>D</t>
  </si>
  <si>
    <t>Brianna, Josh, Emma</t>
  </si>
  <si>
    <t>Gerry, Debi</t>
  </si>
  <si>
    <t>Maron, Xin, Jon</t>
  </si>
  <si>
    <t>if flowing. Check 17 first.</t>
  </si>
  <si>
    <t>Blank, sample 4</t>
  </si>
  <si>
    <t>Duplicate right or upstream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</si>
</sst>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14" fontId="2" fillId="0" borderId="0" xfId="0" applyNumberFormat="1" applyFont="1"/>
    <xf numFmtId="14" fontId="1" fillId="0" borderId="0" xfId="0" applyNumberFormat="1" applyFont="1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9" fontId="0" fillId="0" borderId="0" xfId="1" applyFont="1"/>
    <xf numFmtId="0" fontId="0" fillId="0" borderId="0" xfId="0" applyAlignment="1">
      <alignment horizontal="right"/>
    </xf>
    <xf numFmtId="14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opLeftCell="C64" zoomScaleNormal="100" workbookViewId="0">
      <selection activeCell="F77" sqref="F77:K77"/>
    </sheetView>
  </sheetViews>
  <sheetFormatPr defaultRowHeight="15"/>
  <cols>
    <col min="1" max="1" width="9.7109375" style="4" bestFit="1" customWidth="1"/>
    <col min="3" max="3" width="29.42578125" bestFit="1" customWidth="1"/>
    <col min="4" max="4" width="10.7109375" style="5" customWidth="1"/>
    <col min="5" max="5" width="19.85546875" style="7" customWidth="1"/>
    <col min="6" max="6" width="25.28515625" customWidth="1"/>
  </cols>
  <sheetData>
    <row r="1" spans="1:11" ht="15.75">
      <c r="A1" s="2" t="s">
        <v>0</v>
      </c>
    </row>
    <row r="2" spans="1:11">
      <c r="A2" s="3" t="s">
        <v>1</v>
      </c>
    </row>
    <row r="3" spans="1:11">
      <c r="A3" s="3" t="s">
        <v>2</v>
      </c>
    </row>
    <row r="4" spans="1:11" s="1" customFormat="1">
      <c r="A4" s="3" t="s">
        <v>5</v>
      </c>
      <c r="B4" s="1" t="s">
        <v>3</v>
      </c>
      <c r="C4" s="1" t="s">
        <v>4</v>
      </c>
      <c r="D4" s="6" t="s">
        <v>6</v>
      </c>
      <c r="E4" s="8" t="s">
        <v>7</v>
      </c>
      <c r="F4" s="1" t="s">
        <v>8</v>
      </c>
    </row>
    <row r="5" spans="1:11" ht="31.5" customHeight="1">
      <c r="A5" s="4">
        <v>41065</v>
      </c>
      <c r="B5" t="s">
        <v>15</v>
      </c>
      <c r="C5" t="s">
        <v>22</v>
      </c>
      <c r="D5" s="5">
        <v>6</v>
      </c>
      <c r="E5" s="7" t="s">
        <v>25</v>
      </c>
      <c r="F5" t="s">
        <v>23</v>
      </c>
    </row>
    <row r="6" spans="1:11">
      <c r="A6" s="4">
        <v>41065</v>
      </c>
      <c r="B6" t="s">
        <v>9</v>
      </c>
      <c r="C6" t="s">
        <v>12</v>
      </c>
      <c r="D6" s="5">
        <v>5</v>
      </c>
      <c r="E6" s="7" t="s">
        <v>24</v>
      </c>
      <c r="F6" t="s">
        <v>30</v>
      </c>
    </row>
    <row r="7" spans="1:11">
      <c r="A7" s="4">
        <v>41065</v>
      </c>
      <c r="B7" t="s">
        <v>11</v>
      </c>
      <c r="C7" t="s">
        <v>14</v>
      </c>
      <c r="D7" s="5">
        <v>4</v>
      </c>
      <c r="F7" t="s">
        <v>30</v>
      </c>
    </row>
    <row r="8" spans="1:11">
      <c r="A8" s="4">
        <v>41065</v>
      </c>
      <c r="B8" t="s">
        <v>10</v>
      </c>
      <c r="C8" t="s">
        <v>13</v>
      </c>
      <c r="D8" s="5">
        <v>5</v>
      </c>
      <c r="E8" s="7" t="s">
        <v>28</v>
      </c>
      <c r="F8" t="s">
        <v>32</v>
      </c>
    </row>
    <row r="9" spans="1:11">
      <c r="A9" s="4">
        <v>41065</v>
      </c>
      <c r="B9" t="s">
        <v>18</v>
      </c>
      <c r="C9" t="s">
        <v>20</v>
      </c>
      <c r="D9" s="5">
        <v>5</v>
      </c>
      <c r="E9" s="7" t="s">
        <v>29</v>
      </c>
      <c r="F9" t="s">
        <v>32</v>
      </c>
    </row>
    <row r="10" spans="1:11">
      <c r="A10" s="4">
        <v>41065</v>
      </c>
      <c r="B10" t="s">
        <v>17</v>
      </c>
      <c r="C10" t="s">
        <v>19</v>
      </c>
      <c r="D10" s="5">
        <v>5</v>
      </c>
      <c r="E10" s="7" t="s">
        <v>24</v>
      </c>
      <c r="F10" t="s">
        <v>31</v>
      </c>
      <c r="I10" t="s">
        <v>41</v>
      </c>
    </row>
    <row r="11" spans="1:11">
      <c r="A11" s="4">
        <v>41065</v>
      </c>
      <c r="B11" t="s">
        <v>16</v>
      </c>
      <c r="C11" t="s">
        <v>21</v>
      </c>
      <c r="D11" s="5">
        <v>4</v>
      </c>
      <c r="F11" t="s">
        <v>31</v>
      </c>
      <c r="G11" t="s">
        <v>37</v>
      </c>
      <c r="H11" t="s">
        <v>38</v>
      </c>
      <c r="I11" t="s">
        <v>39</v>
      </c>
      <c r="J11" t="s">
        <v>38</v>
      </c>
      <c r="K11" t="s">
        <v>40</v>
      </c>
    </row>
    <row r="12" spans="1:11">
      <c r="C12" t="s">
        <v>26</v>
      </c>
      <c r="D12" s="5">
        <f>SUM(D5:D11)-7</f>
        <v>27</v>
      </c>
      <c r="G12">
        <v>4</v>
      </c>
      <c r="H12">
        <v>2</v>
      </c>
      <c r="I12" s="9">
        <f>G12/K12</f>
        <v>0.19047619047619047</v>
      </c>
      <c r="J12" s="9">
        <f>H12/K12</f>
        <v>9.5238095238095233E-2</v>
      </c>
      <c r="K12">
        <f>D12-G12-H12</f>
        <v>21</v>
      </c>
    </row>
    <row r="13" spans="1:11">
      <c r="C13" t="s">
        <v>27</v>
      </c>
      <c r="D13" s="5">
        <v>7</v>
      </c>
    </row>
    <row r="15" spans="1:11">
      <c r="A15" s="3" t="s">
        <v>44</v>
      </c>
    </row>
    <row r="16" spans="1:11">
      <c r="A16" s="3" t="s">
        <v>5</v>
      </c>
      <c r="B16" s="1" t="s">
        <v>3</v>
      </c>
      <c r="C16" s="1" t="s">
        <v>4</v>
      </c>
      <c r="D16" s="6" t="s">
        <v>6</v>
      </c>
      <c r="E16" s="8" t="s">
        <v>7</v>
      </c>
      <c r="F16" s="1" t="s">
        <v>8</v>
      </c>
    </row>
    <row r="17" spans="1:11">
      <c r="A17" s="4">
        <v>41072</v>
      </c>
      <c r="B17" t="s">
        <v>9</v>
      </c>
      <c r="C17" t="s">
        <v>12</v>
      </c>
      <c r="D17" s="5">
        <v>4</v>
      </c>
      <c r="F17" t="s">
        <v>30</v>
      </c>
    </row>
    <row r="18" spans="1:11">
      <c r="A18" s="4">
        <v>41072</v>
      </c>
      <c r="B18" t="s">
        <v>11</v>
      </c>
      <c r="C18" t="s">
        <v>14</v>
      </c>
      <c r="D18" s="5">
        <v>5</v>
      </c>
      <c r="E18" s="7" t="s">
        <v>45</v>
      </c>
      <c r="F18" t="s">
        <v>30</v>
      </c>
    </row>
    <row r="19" spans="1:11">
      <c r="A19" s="4">
        <v>41072</v>
      </c>
      <c r="B19" t="s">
        <v>35</v>
      </c>
      <c r="C19" t="s">
        <v>36</v>
      </c>
      <c r="D19" s="5">
        <v>4</v>
      </c>
      <c r="F19" t="s">
        <v>30</v>
      </c>
    </row>
    <row r="20" spans="1:11">
      <c r="A20" s="11">
        <v>41072</v>
      </c>
      <c r="B20" s="12" t="s">
        <v>42</v>
      </c>
      <c r="C20" s="12" t="s">
        <v>43</v>
      </c>
      <c r="D20" s="13">
        <v>4</v>
      </c>
      <c r="E20" s="14"/>
      <c r="F20" s="12" t="s">
        <v>30</v>
      </c>
    </row>
    <row r="21" spans="1:11">
      <c r="A21" s="4">
        <v>41072</v>
      </c>
      <c r="B21" t="s">
        <v>10</v>
      </c>
      <c r="C21" t="s">
        <v>13</v>
      </c>
      <c r="D21" s="5">
        <v>5</v>
      </c>
      <c r="E21" s="7" t="s">
        <v>48</v>
      </c>
      <c r="F21" t="s">
        <v>33</v>
      </c>
    </row>
    <row r="22" spans="1:11">
      <c r="A22" s="4">
        <v>41072</v>
      </c>
      <c r="B22" t="s">
        <v>18</v>
      </c>
      <c r="C22" t="s">
        <v>20</v>
      </c>
      <c r="D22" s="5">
        <v>4</v>
      </c>
      <c r="F22" t="s">
        <v>33</v>
      </c>
    </row>
    <row r="23" spans="1:11">
      <c r="A23" s="4">
        <v>41072</v>
      </c>
      <c r="B23" t="s">
        <v>17</v>
      </c>
      <c r="C23" t="s">
        <v>19</v>
      </c>
      <c r="D23" s="5">
        <v>4</v>
      </c>
      <c r="F23" t="s">
        <v>33</v>
      </c>
    </row>
    <row r="24" spans="1:11">
      <c r="A24" s="4">
        <v>41072</v>
      </c>
      <c r="B24" t="s">
        <v>15</v>
      </c>
      <c r="C24" t="s">
        <v>22</v>
      </c>
      <c r="D24" s="5">
        <v>4</v>
      </c>
      <c r="F24" t="s">
        <v>34</v>
      </c>
      <c r="I24" t="s">
        <v>41</v>
      </c>
    </row>
    <row r="25" spans="1:11">
      <c r="A25" s="4">
        <v>41072</v>
      </c>
      <c r="B25" t="s">
        <v>16</v>
      </c>
      <c r="C25" t="s">
        <v>21</v>
      </c>
      <c r="D25" s="5">
        <v>5</v>
      </c>
      <c r="E25" s="7" t="s">
        <v>46</v>
      </c>
      <c r="F25" t="s">
        <v>34</v>
      </c>
      <c r="G25" t="s">
        <v>37</v>
      </c>
      <c r="H25" t="s">
        <v>38</v>
      </c>
      <c r="I25" t="s">
        <v>39</v>
      </c>
      <c r="J25" t="s">
        <v>38</v>
      </c>
      <c r="K25" t="s">
        <v>40</v>
      </c>
    </row>
    <row r="26" spans="1:11">
      <c r="C26" t="s">
        <v>26</v>
      </c>
      <c r="D26" s="5">
        <f>SUM(D17:D25)-D27</f>
        <v>30</v>
      </c>
      <c r="G26">
        <v>1</v>
      </c>
      <c r="H26">
        <v>2</v>
      </c>
      <c r="I26" s="9">
        <f>G26/K26</f>
        <v>3.7037037037037035E-2</v>
      </c>
      <c r="J26" s="9">
        <f>H26/K26</f>
        <v>7.407407407407407E-2</v>
      </c>
      <c r="K26">
        <f>D26-G26-H26</f>
        <v>27</v>
      </c>
    </row>
    <row r="27" spans="1:11">
      <c r="C27" t="s">
        <v>27</v>
      </c>
      <c r="D27" s="5">
        <f>COUNT(D17:D25)</f>
        <v>9</v>
      </c>
      <c r="F27" s="10" t="s">
        <v>47</v>
      </c>
      <c r="G27">
        <f>SUM(G12,G26)</f>
        <v>5</v>
      </c>
      <c r="H27">
        <f>SUM(H12,H26)</f>
        <v>4</v>
      </c>
      <c r="I27" s="9">
        <f>G27/K27</f>
        <v>0.10416666666666667</v>
      </c>
      <c r="J27" s="9">
        <f>H27/K27</f>
        <v>8.3333333333333329E-2</v>
      </c>
      <c r="K27">
        <f>SUM(K12,K26)</f>
        <v>48</v>
      </c>
    </row>
    <row r="29" spans="1:11">
      <c r="A29" s="3" t="s">
        <v>49</v>
      </c>
    </row>
    <row r="30" spans="1:11">
      <c r="A30" s="3" t="s">
        <v>5</v>
      </c>
      <c r="B30" s="1" t="s">
        <v>3</v>
      </c>
      <c r="C30" s="1" t="s">
        <v>4</v>
      </c>
      <c r="D30" s="6" t="s">
        <v>6</v>
      </c>
      <c r="E30" s="8" t="s">
        <v>7</v>
      </c>
      <c r="F30" s="1" t="s">
        <v>8</v>
      </c>
    </row>
    <row r="31" spans="1:11">
      <c r="A31" s="4">
        <v>41080</v>
      </c>
      <c r="B31" t="s">
        <v>9</v>
      </c>
      <c r="C31" t="s">
        <v>12</v>
      </c>
      <c r="D31" s="5">
        <v>5</v>
      </c>
      <c r="E31" s="7" t="s">
        <v>56</v>
      </c>
      <c r="F31" t="s">
        <v>30</v>
      </c>
    </row>
    <row r="32" spans="1:11">
      <c r="A32" s="4">
        <v>41080</v>
      </c>
      <c r="B32" t="s">
        <v>11</v>
      </c>
      <c r="C32" t="s">
        <v>14</v>
      </c>
      <c r="D32" s="5">
        <v>4</v>
      </c>
      <c r="F32" t="s">
        <v>30</v>
      </c>
    </row>
    <row r="33" spans="1:11">
      <c r="A33" s="4">
        <v>41080</v>
      </c>
      <c r="B33" t="s">
        <v>35</v>
      </c>
      <c r="C33" t="s">
        <v>36</v>
      </c>
      <c r="D33" s="5">
        <v>4</v>
      </c>
      <c r="F33" t="s">
        <v>30</v>
      </c>
    </row>
    <row r="34" spans="1:11">
      <c r="A34" s="4">
        <v>41080</v>
      </c>
      <c r="B34" t="s">
        <v>42</v>
      </c>
      <c r="C34" t="s">
        <v>43</v>
      </c>
      <c r="D34" s="5">
        <v>4</v>
      </c>
      <c r="E34" s="7" t="s">
        <v>55</v>
      </c>
      <c r="F34" t="s">
        <v>30</v>
      </c>
    </row>
    <row r="35" spans="1:11">
      <c r="A35" s="4">
        <v>41080</v>
      </c>
      <c r="B35" t="s">
        <v>50</v>
      </c>
      <c r="C35" t="s">
        <v>53</v>
      </c>
      <c r="D35" s="5">
        <v>4</v>
      </c>
      <c r="E35" s="7" t="s">
        <v>55</v>
      </c>
      <c r="F35" t="s">
        <v>30</v>
      </c>
    </row>
    <row r="36" spans="1:11">
      <c r="A36" s="4">
        <v>41079</v>
      </c>
      <c r="B36" t="s">
        <v>10</v>
      </c>
      <c r="C36" t="s">
        <v>13</v>
      </c>
      <c r="D36" s="5">
        <v>4</v>
      </c>
      <c r="F36" t="s">
        <v>33</v>
      </c>
    </row>
    <row r="37" spans="1:11">
      <c r="A37" s="4">
        <v>41079</v>
      </c>
      <c r="B37" t="s">
        <v>18</v>
      </c>
      <c r="C37" t="s">
        <v>20</v>
      </c>
      <c r="D37" s="5">
        <v>5</v>
      </c>
      <c r="E37" s="7" t="s">
        <v>57</v>
      </c>
      <c r="F37" t="s">
        <v>33</v>
      </c>
    </row>
    <row r="38" spans="1:11">
      <c r="A38" s="4">
        <v>41079</v>
      </c>
      <c r="B38" t="s">
        <v>17</v>
      </c>
      <c r="C38" t="s">
        <v>19</v>
      </c>
      <c r="D38" s="5">
        <v>4</v>
      </c>
      <c r="F38" t="s">
        <v>33</v>
      </c>
    </row>
    <row r="39" spans="1:11">
      <c r="A39" s="4">
        <v>41079</v>
      </c>
      <c r="B39" t="s">
        <v>51</v>
      </c>
      <c r="C39" t="s">
        <v>54</v>
      </c>
      <c r="D39" s="5">
        <v>4</v>
      </c>
      <c r="F39" t="s">
        <v>34</v>
      </c>
    </row>
    <row r="40" spans="1:11">
      <c r="A40" s="4">
        <v>41079</v>
      </c>
      <c r="B40" t="s">
        <v>52</v>
      </c>
      <c r="C40" t="s">
        <v>58</v>
      </c>
      <c r="D40" s="5">
        <v>4</v>
      </c>
      <c r="F40" t="s">
        <v>34</v>
      </c>
    </row>
    <row r="41" spans="1:11">
      <c r="A41" s="4">
        <v>41079</v>
      </c>
      <c r="B41" t="s">
        <v>15</v>
      </c>
      <c r="C41" t="s">
        <v>59</v>
      </c>
      <c r="D41" s="5">
        <v>5</v>
      </c>
      <c r="E41" s="7" t="s">
        <v>60</v>
      </c>
      <c r="F41" t="s">
        <v>34</v>
      </c>
      <c r="I41" t="s">
        <v>41</v>
      </c>
    </row>
    <row r="42" spans="1:11">
      <c r="A42" s="4">
        <v>41079</v>
      </c>
      <c r="B42" t="s">
        <v>16</v>
      </c>
      <c r="C42" t="s">
        <v>21</v>
      </c>
      <c r="D42" s="5">
        <v>4</v>
      </c>
      <c r="F42" t="s">
        <v>34</v>
      </c>
      <c r="G42" t="s">
        <v>37</v>
      </c>
      <c r="H42" t="s">
        <v>38</v>
      </c>
      <c r="I42" t="s">
        <v>39</v>
      </c>
      <c r="J42" t="s">
        <v>38</v>
      </c>
      <c r="K42" t="s">
        <v>40</v>
      </c>
    </row>
    <row r="43" spans="1:11">
      <c r="C43" t="s">
        <v>26</v>
      </c>
      <c r="D43" s="5">
        <f>SUM(D31:D42)-D44</f>
        <v>39</v>
      </c>
      <c r="G43">
        <v>1</v>
      </c>
      <c r="H43">
        <v>2</v>
      </c>
      <c r="I43" s="9">
        <f>G43/K43</f>
        <v>2.7777777777777776E-2</v>
      </c>
      <c r="J43" s="9">
        <f>H43/K43</f>
        <v>5.5555555555555552E-2</v>
      </c>
      <c r="K43">
        <f>D43-G43-H43</f>
        <v>36</v>
      </c>
    </row>
    <row r="44" spans="1:11">
      <c r="C44" t="s">
        <v>27</v>
      </c>
      <c r="D44" s="5">
        <f>COUNT(D31:D42)</f>
        <v>12</v>
      </c>
      <c r="F44" s="10" t="s">
        <v>47</v>
      </c>
      <c r="G44">
        <f>SUM(G27,G43)</f>
        <v>6</v>
      </c>
      <c r="H44">
        <f>SUM(H27,H43)</f>
        <v>6</v>
      </c>
      <c r="I44" s="9">
        <f>G44/K44</f>
        <v>7.1428571428571425E-2</v>
      </c>
      <c r="J44" s="9">
        <f>H44/K44</f>
        <v>7.1428571428571425E-2</v>
      </c>
      <c r="K44">
        <f>SUM(K27,K43)</f>
        <v>84</v>
      </c>
    </row>
    <row r="46" spans="1:11">
      <c r="A46" s="3" t="s">
        <v>61</v>
      </c>
    </row>
    <row r="47" spans="1:11">
      <c r="A47" s="3" t="s">
        <v>5</v>
      </c>
      <c r="B47" s="1" t="s">
        <v>3</v>
      </c>
      <c r="C47" s="1" t="s">
        <v>4</v>
      </c>
      <c r="D47" s="6" t="s">
        <v>6</v>
      </c>
      <c r="E47" s="8" t="s">
        <v>7</v>
      </c>
      <c r="F47" s="1" t="s">
        <v>8</v>
      </c>
    </row>
    <row r="48" spans="1:11">
      <c r="A48" s="4">
        <v>41086</v>
      </c>
      <c r="B48" t="s">
        <v>9</v>
      </c>
      <c r="C48" t="s">
        <v>12</v>
      </c>
      <c r="D48" s="5">
        <v>4</v>
      </c>
      <c r="F48" t="s">
        <v>30</v>
      </c>
    </row>
    <row r="49" spans="1:11">
      <c r="A49" s="4">
        <v>41086</v>
      </c>
      <c r="B49" t="s">
        <v>11</v>
      </c>
      <c r="C49" t="s">
        <v>14</v>
      </c>
      <c r="D49" s="5">
        <v>4</v>
      </c>
      <c r="F49" t="s">
        <v>30</v>
      </c>
    </row>
    <row r="50" spans="1:11">
      <c r="A50" s="4">
        <v>41086</v>
      </c>
      <c r="B50" t="s">
        <v>35</v>
      </c>
      <c r="C50" t="s">
        <v>36</v>
      </c>
      <c r="D50" s="5">
        <v>5</v>
      </c>
      <c r="E50" s="7" t="s">
        <v>60</v>
      </c>
      <c r="F50" t="s">
        <v>30</v>
      </c>
    </row>
    <row r="51" spans="1:11">
      <c r="A51" s="4">
        <v>41086</v>
      </c>
      <c r="B51" t="s">
        <v>50</v>
      </c>
      <c r="C51" t="s">
        <v>53</v>
      </c>
      <c r="D51" s="5">
        <v>4</v>
      </c>
      <c r="F51" t="s">
        <v>30</v>
      </c>
    </row>
    <row r="52" spans="1:11">
      <c r="A52" s="4">
        <v>41086</v>
      </c>
      <c r="B52" t="s">
        <v>10</v>
      </c>
      <c r="C52" t="s">
        <v>13</v>
      </c>
      <c r="D52" s="5">
        <v>4</v>
      </c>
      <c r="F52" t="s">
        <v>33</v>
      </c>
    </row>
    <row r="53" spans="1:11">
      <c r="A53" s="4">
        <v>41086</v>
      </c>
      <c r="B53" t="s">
        <v>18</v>
      </c>
      <c r="C53" t="s">
        <v>20</v>
      </c>
      <c r="D53" s="5">
        <v>4</v>
      </c>
      <c r="F53" t="s">
        <v>33</v>
      </c>
    </row>
    <row r="54" spans="1:11">
      <c r="A54" s="4">
        <v>41086</v>
      </c>
      <c r="B54" t="s">
        <v>17</v>
      </c>
      <c r="C54" t="s">
        <v>19</v>
      </c>
      <c r="D54" s="5">
        <v>5</v>
      </c>
      <c r="E54" s="7" t="s">
        <v>64</v>
      </c>
      <c r="F54" t="s">
        <v>33</v>
      </c>
    </row>
    <row r="55" spans="1:11">
      <c r="A55" s="4">
        <v>41086</v>
      </c>
      <c r="B55" t="s">
        <v>65</v>
      </c>
      <c r="C55" t="s">
        <v>66</v>
      </c>
      <c r="D55" s="5">
        <v>4</v>
      </c>
      <c r="E55" s="7" t="s">
        <v>55</v>
      </c>
      <c r="F55" t="s">
        <v>33</v>
      </c>
    </row>
    <row r="56" spans="1:11">
      <c r="A56" s="4">
        <v>41086</v>
      </c>
      <c r="B56" t="s">
        <v>62</v>
      </c>
      <c r="C56" t="s">
        <v>63</v>
      </c>
      <c r="D56" s="5">
        <v>4</v>
      </c>
      <c r="E56" s="7" t="s">
        <v>55</v>
      </c>
      <c r="F56" t="s">
        <v>34</v>
      </c>
    </row>
    <row r="57" spans="1:11">
      <c r="A57" s="4">
        <v>41086</v>
      </c>
      <c r="B57" t="s">
        <v>51</v>
      </c>
      <c r="C57" t="s">
        <v>54</v>
      </c>
      <c r="D57" s="5">
        <v>5</v>
      </c>
      <c r="E57" s="7" t="s">
        <v>45</v>
      </c>
      <c r="F57" t="s">
        <v>34</v>
      </c>
    </row>
    <row r="58" spans="1:11">
      <c r="A58" s="4">
        <v>41086</v>
      </c>
      <c r="B58" t="s">
        <v>52</v>
      </c>
      <c r="C58" t="s">
        <v>58</v>
      </c>
      <c r="D58" s="5">
        <v>4</v>
      </c>
      <c r="F58" t="s">
        <v>34</v>
      </c>
    </row>
    <row r="59" spans="1:11">
      <c r="A59" s="4">
        <v>41086</v>
      </c>
      <c r="B59" t="s">
        <v>15</v>
      </c>
      <c r="C59" t="s">
        <v>59</v>
      </c>
      <c r="D59" s="5">
        <v>4</v>
      </c>
      <c r="F59" t="s">
        <v>34</v>
      </c>
      <c r="I59" t="s">
        <v>41</v>
      </c>
    </row>
    <row r="60" spans="1:11">
      <c r="A60" s="4">
        <v>41086</v>
      </c>
      <c r="B60" t="s">
        <v>16</v>
      </c>
      <c r="C60" t="s">
        <v>21</v>
      </c>
      <c r="D60" s="5">
        <v>4</v>
      </c>
      <c r="F60" t="s">
        <v>34</v>
      </c>
      <c r="G60" t="s">
        <v>37</v>
      </c>
      <c r="H60" t="s">
        <v>38</v>
      </c>
      <c r="I60" t="s">
        <v>39</v>
      </c>
      <c r="J60" t="s">
        <v>38</v>
      </c>
      <c r="K60" t="s">
        <v>40</v>
      </c>
    </row>
    <row r="61" spans="1:11">
      <c r="C61" t="s">
        <v>26</v>
      </c>
      <c r="D61" s="5">
        <f>SUM(D48:D60)-D62</f>
        <v>42</v>
      </c>
      <c r="G61">
        <v>1</v>
      </c>
      <c r="H61">
        <v>2</v>
      </c>
      <c r="I61" s="9">
        <f>G61/K61</f>
        <v>2.564102564102564E-2</v>
      </c>
      <c r="J61" s="9">
        <f>H61/K61</f>
        <v>5.128205128205128E-2</v>
      </c>
      <c r="K61">
        <f>D61-G61-H61</f>
        <v>39</v>
      </c>
    </row>
    <row r="62" spans="1:11">
      <c r="C62" t="s">
        <v>27</v>
      </c>
      <c r="D62" s="5">
        <f>COUNT(D48:D60)</f>
        <v>13</v>
      </c>
      <c r="F62" s="10" t="s">
        <v>47</v>
      </c>
      <c r="G62">
        <f>SUM(G44,G61)</f>
        <v>7</v>
      </c>
      <c r="H62">
        <f>SUM(H44,H61)</f>
        <v>8</v>
      </c>
      <c r="I62" s="9">
        <f>G62/K62</f>
        <v>5.6910569105691054E-2</v>
      </c>
      <c r="J62" s="9">
        <f>H62/K62</f>
        <v>6.5040650406504072E-2</v>
      </c>
      <c r="K62">
        <f>SUM(K44,K61)</f>
        <v>123</v>
      </c>
    </row>
    <row r="64" spans="1:11">
      <c r="A64" s="3" t="s">
        <v>67</v>
      </c>
    </row>
    <row r="65" spans="1:11">
      <c r="A65" s="3" t="s">
        <v>5</v>
      </c>
      <c r="B65" s="1" t="s">
        <v>3</v>
      </c>
      <c r="C65" s="1" t="s">
        <v>4</v>
      </c>
      <c r="D65" s="6" t="s">
        <v>6</v>
      </c>
      <c r="E65" s="8" t="s">
        <v>7</v>
      </c>
      <c r="F65" s="1" t="s">
        <v>8</v>
      </c>
    </row>
    <row r="66" spans="1:11">
      <c r="A66" s="4">
        <v>41092</v>
      </c>
      <c r="B66" t="s">
        <v>9</v>
      </c>
      <c r="C66" t="s">
        <v>12</v>
      </c>
      <c r="D66" s="5">
        <v>5</v>
      </c>
      <c r="E66" s="7" t="s">
        <v>48</v>
      </c>
      <c r="F66" t="s">
        <v>30</v>
      </c>
    </row>
    <row r="67" spans="1:11">
      <c r="A67" s="4">
        <v>41092</v>
      </c>
      <c r="B67" t="s">
        <v>11</v>
      </c>
      <c r="C67" t="s">
        <v>14</v>
      </c>
      <c r="D67" s="5">
        <v>4</v>
      </c>
      <c r="F67" t="s">
        <v>30</v>
      </c>
    </row>
    <row r="68" spans="1:11">
      <c r="A68" s="4">
        <v>41092</v>
      </c>
      <c r="B68" t="s">
        <v>42</v>
      </c>
      <c r="C68" t="s">
        <v>43</v>
      </c>
      <c r="D68" s="5">
        <v>4</v>
      </c>
      <c r="E68" s="7" t="s">
        <v>68</v>
      </c>
      <c r="F68" t="s">
        <v>30</v>
      </c>
    </row>
    <row r="69" spans="1:11">
      <c r="A69" s="4">
        <v>41092</v>
      </c>
      <c r="B69" t="s">
        <v>10</v>
      </c>
      <c r="C69" t="s">
        <v>13</v>
      </c>
      <c r="D69" s="5">
        <v>5</v>
      </c>
      <c r="E69" s="7" t="s">
        <v>29</v>
      </c>
      <c r="F69" t="s">
        <v>70</v>
      </c>
    </row>
    <row r="70" spans="1:11">
      <c r="A70" s="4">
        <v>41092</v>
      </c>
      <c r="B70" t="s">
        <v>18</v>
      </c>
      <c r="C70" t="s">
        <v>20</v>
      </c>
      <c r="D70" s="5">
        <v>4</v>
      </c>
      <c r="F70" t="s">
        <v>70</v>
      </c>
    </row>
    <row r="71" spans="1:11">
      <c r="A71" s="4">
        <v>41092</v>
      </c>
      <c r="B71" t="s">
        <v>17</v>
      </c>
      <c r="C71" t="s">
        <v>19</v>
      </c>
      <c r="D71" s="5">
        <v>4</v>
      </c>
      <c r="F71" t="s">
        <v>70</v>
      </c>
    </row>
    <row r="72" spans="1:11">
      <c r="A72" s="4">
        <v>41092</v>
      </c>
      <c r="B72" t="s">
        <v>69</v>
      </c>
      <c r="C72" t="s">
        <v>71</v>
      </c>
      <c r="D72" s="5">
        <v>4</v>
      </c>
      <c r="E72" s="7" t="s">
        <v>68</v>
      </c>
      <c r="F72" t="s">
        <v>70</v>
      </c>
    </row>
    <row r="73" spans="1:11">
      <c r="A73" s="4">
        <v>41092</v>
      </c>
      <c r="B73" t="s">
        <v>62</v>
      </c>
      <c r="C73" t="s">
        <v>63</v>
      </c>
      <c r="D73" s="5">
        <v>4</v>
      </c>
      <c r="E73" s="7" t="s">
        <v>68</v>
      </c>
      <c r="F73" t="s">
        <v>34</v>
      </c>
    </row>
    <row r="74" spans="1:11">
      <c r="A74" s="4">
        <v>41092</v>
      </c>
      <c r="B74" t="s">
        <v>15</v>
      </c>
      <c r="C74" t="s">
        <v>59</v>
      </c>
      <c r="D74" s="5">
        <v>5</v>
      </c>
      <c r="E74" s="7" t="s">
        <v>46</v>
      </c>
      <c r="F74" t="s">
        <v>34</v>
      </c>
      <c r="I74" t="s">
        <v>41</v>
      </c>
    </row>
    <row r="75" spans="1:11">
      <c r="A75" s="4">
        <v>41092</v>
      </c>
      <c r="B75" t="s">
        <v>16</v>
      </c>
      <c r="C75" t="s">
        <v>21</v>
      </c>
      <c r="D75" s="5">
        <v>4</v>
      </c>
      <c r="F75" t="s">
        <v>34</v>
      </c>
      <c r="G75" t="s">
        <v>37</v>
      </c>
      <c r="H75" t="s">
        <v>38</v>
      </c>
      <c r="I75" t="s">
        <v>39</v>
      </c>
      <c r="J75" t="s">
        <v>38</v>
      </c>
      <c r="K75" t="s">
        <v>40</v>
      </c>
    </row>
    <row r="76" spans="1:11">
      <c r="C76" t="s">
        <v>26</v>
      </c>
      <c r="D76" s="5">
        <f>SUM(D66:D75)-D77</f>
        <v>33</v>
      </c>
      <c r="G76">
        <v>2</v>
      </c>
      <c r="H76">
        <v>1</v>
      </c>
      <c r="I76" s="9">
        <f>G76/K76</f>
        <v>6.6666666666666666E-2</v>
      </c>
      <c r="J76" s="9">
        <f>H76/K76</f>
        <v>3.3333333333333333E-2</v>
      </c>
      <c r="K76">
        <f>D76-G76-H76</f>
        <v>30</v>
      </c>
    </row>
    <row r="77" spans="1:11">
      <c r="C77" t="s">
        <v>27</v>
      </c>
      <c r="D77" s="5">
        <f>COUNT(D66:D75)</f>
        <v>10</v>
      </c>
      <c r="F77" s="10" t="s">
        <v>47</v>
      </c>
      <c r="G77">
        <f>SUM(G62,G76)</f>
        <v>9</v>
      </c>
      <c r="H77">
        <f>SUM(H62,H76)</f>
        <v>9</v>
      </c>
      <c r="I77" s="9">
        <f>G77/K77</f>
        <v>5.8823529411764705E-2</v>
      </c>
      <c r="J77" s="9">
        <f>H77/K77</f>
        <v>5.8823529411764705E-2</v>
      </c>
      <c r="K77">
        <f>SUM(K62,K76)</f>
        <v>153</v>
      </c>
    </row>
    <row r="80" spans="1:11">
      <c r="C80" t="s">
        <v>72</v>
      </c>
      <c r="D80" s="5">
        <f>SUM(D12,D26,D43,D61)-D20</f>
        <v>134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topLeftCell="A19" workbookViewId="0">
      <selection activeCell="A50" sqref="A50"/>
    </sheetView>
  </sheetViews>
  <sheetFormatPr defaultRowHeight="15"/>
  <cols>
    <col min="1" max="1" width="10.7109375" bestFit="1" customWidth="1"/>
    <col min="3" max="3" width="26.42578125" customWidth="1"/>
    <col min="5" max="5" width="17.85546875" customWidth="1"/>
    <col min="6" max="6" width="21.85546875" customWidth="1"/>
    <col min="7" max="7" width="21" bestFit="1" customWidth="1"/>
  </cols>
  <sheetData>
    <row r="1" spans="1:12">
      <c r="A1" t="s">
        <v>73</v>
      </c>
    </row>
    <row r="3" spans="1:12">
      <c r="A3" t="s">
        <v>74</v>
      </c>
    </row>
    <row r="4" spans="1:12">
      <c r="A4" t="s">
        <v>75</v>
      </c>
    </row>
    <row r="5" spans="1:12">
      <c r="A5" t="s">
        <v>76</v>
      </c>
    </row>
    <row r="7" spans="1:12">
      <c r="A7" t="s">
        <v>77</v>
      </c>
    </row>
    <row r="8" spans="1:12">
      <c r="A8" t="s">
        <v>78</v>
      </c>
      <c r="C8" t="s">
        <v>79</v>
      </c>
    </row>
    <row r="9" spans="1:12">
      <c r="A9" t="s">
        <v>80</v>
      </c>
      <c r="C9" t="s">
        <v>81</v>
      </c>
    </row>
    <row r="10" spans="1:12">
      <c r="A10" t="s">
        <v>82</v>
      </c>
    </row>
    <row r="12" spans="1:12">
      <c r="A12" s="3" t="s">
        <v>2</v>
      </c>
      <c r="D12" s="5"/>
      <c r="E12" s="7"/>
      <c r="F12" s="7"/>
    </row>
    <row r="13" spans="1:12">
      <c r="A13" s="3" t="s">
        <v>5</v>
      </c>
      <c r="B13" s="1" t="s">
        <v>3</v>
      </c>
      <c r="C13" s="1" t="s">
        <v>4</v>
      </c>
      <c r="D13" s="6" t="s">
        <v>6</v>
      </c>
      <c r="E13" s="8" t="s">
        <v>7</v>
      </c>
      <c r="F13" s="8" t="s">
        <v>88</v>
      </c>
      <c r="G13" s="1" t="s">
        <v>8</v>
      </c>
      <c r="H13" s="1"/>
      <c r="I13" s="1"/>
      <c r="J13" s="1"/>
      <c r="K13" s="1"/>
      <c r="L13" s="1"/>
    </row>
    <row r="14" spans="1:12">
      <c r="A14" s="4">
        <v>41191</v>
      </c>
      <c r="B14" t="s">
        <v>9</v>
      </c>
      <c r="C14" t="s">
        <v>12</v>
      </c>
      <c r="D14" s="5">
        <v>4</v>
      </c>
      <c r="E14" s="7"/>
      <c r="F14" s="7"/>
      <c r="G14" t="s">
        <v>90</v>
      </c>
    </row>
    <row r="15" spans="1:12" ht="30">
      <c r="A15" s="4">
        <v>41191</v>
      </c>
      <c r="B15" t="s">
        <v>11</v>
      </c>
      <c r="C15" t="s">
        <v>14</v>
      </c>
      <c r="D15" s="5">
        <v>6</v>
      </c>
      <c r="E15" s="7" t="s">
        <v>89</v>
      </c>
      <c r="F15" s="7"/>
      <c r="G15" t="s">
        <v>90</v>
      </c>
    </row>
    <row r="16" spans="1:12">
      <c r="A16" s="4">
        <v>41191</v>
      </c>
      <c r="B16" t="s">
        <v>35</v>
      </c>
      <c r="C16" t="s">
        <v>12</v>
      </c>
      <c r="D16" s="5">
        <v>4</v>
      </c>
      <c r="E16" s="7"/>
      <c r="F16" s="7"/>
      <c r="G16" t="s">
        <v>90</v>
      </c>
    </row>
    <row r="17" spans="1:12">
      <c r="A17" s="4">
        <v>41191</v>
      </c>
      <c r="B17" t="s">
        <v>18</v>
      </c>
      <c r="C17" t="s">
        <v>20</v>
      </c>
      <c r="D17" s="5">
        <v>5</v>
      </c>
      <c r="E17" s="7" t="s">
        <v>29</v>
      </c>
      <c r="F17" s="7"/>
      <c r="G17" t="s">
        <v>90</v>
      </c>
    </row>
    <row r="18" spans="1:12">
      <c r="A18" s="4"/>
      <c r="D18" s="5"/>
      <c r="E18" s="7"/>
      <c r="F18" s="7"/>
      <c r="J18" t="s">
        <v>41</v>
      </c>
    </row>
    <row r="19" spans="1:12">
      <c r="A19" s="4"/>
      <c r="D19" s="5"/>
      <c r="E19" s="7"/>
      <c r="F19" s="7"/>
      <c r="H19" t="s">
        <v>37</v>
      </c>
      <c r="I19" t="s">
        <v>38</v>
      </c>
      <c r="J19" t="s">
        <v>39</v>
      </c>
      <c r="K19" t="s">
        <v>38</v>
      </c>
      <c r="L19" t="s">
        <v>40</v>
      </c>
    </row>
    <row r="20" spans="1:12">
      <c r="A20" s="4"/>
      <c r="C20" t="s">
        <v>26</v>
      </c>
      <c r="D20" s="5">
        <f>SUM(D14:D19)-D21</f>
        <v>15</v>
      </c>
      <c r="E20" s="7"/>
      <c r="F20" s="7"/>
      <c r="H20">
        <v>2</v>
      </c>
      <c r="I20">
        <v>1</v>
      </c>
      <c r="J20" s="9">
        <f>H20/L20</f>
        <v>0.16666666666666666</v>
      </c>
      <c r="K20" s="9">
        <f>I20/L20</f>
        <v>8.3333333333333329E-2</v>
      </c>
      <c r="L20">
        <f>D20-H20-I20</f>
        <v>12</v>
      </c>
    </row>
    <row r="21" spans="1:12">
      <c r="A21" s="4"/>
      <c r="C21" t="s">
        <v>87</v>
      </c>
      <c r="D21" s="5">
        <v>4</v>
      </c>
      <c r="E21" s="7"/>
      <c r="F21" s="7"/>
      <c r="G21" s="10" t="s">
        <v>47</v>
      </c>
      <c r="H21">
        <f>SUM(June!G77,H20)</f>
        <v>11</v>
      </c>
      <c r="I21">
        <f>SUM(June!H77,I20)</f>
        <v>10</v>
      </c>
      <c r="J21" s="9">
        <f>H21/L21</f>
        <v>6.6666666666666666E-2</v>
      </c>
      <c r="K21" s="9">
        <f>I21/L21</f>
        <v>6.0606060606060608E-2</v>
      </c>
      <c r="L21">
        <f>SUM(June!K77,L20)</f>
        <v>165</v>
      </c>
    </row>
    <row r="23" spans="1:12">
      <c r="A23" s="3" t="s">
        <v>44</v>
      </c>
      <c r="D23" s="5"/>
      <c r="E23" s="7"/>
      <c r="F23" s="7"/>
    </row>
    <row r="24" spans="1:12">
      <c r="A24" s="3" t="s">
        <v>5</v>
      </c>
      <c r="B24" s="1" t="s">
        <v>3</v>
      </c>
      <c r="C24" s="1" t="s">
        <v>4</v>
      </c>
      <c r="D24" s="6" t="s">
        <v>6</v>
      </c>
      <c r="E24" s="8" t="s">
        <v>7</v>
      </c>
      <c r="F24" s="8" t="s">
        <v>88</v>
      </c>
      <c r="G24" s="1" t="s">
        <v>8</v>
      </c>
      <c r="H24" s="1"/>
      <c r="I24" s="1"/>
      <c r="J24" s="1"/>
      <c r="K24" s="1"/>
      <c r="L24" s="1"/>
    </row>
    <row r="25" spans="1:12">
      <c r="A25" s="4">
        <v>41199</v>
      </c>
      <c r="B25" t="s">
        <v>9</v>
      </c>
      <c r="C25" t="s">
        <v>12</v>
      </c>
      <c r="D25" s="5">
        <v>4</v>
      </c>
      <c r="E25" s="7"/>
      <c r="F25" s="7"/>
      <c r="G25" t="s">
        <v>106</v>
      </c>
    </row>
    <row r="26" spans="1:12">
      <c r="A26" s="4">
        <v>41199</v>
      </c>
      <c r="B26" t="s">
        <v>35</v>
      </c>
      <c r="C26" t="s">
        <v>12</v>
      </c>
      <c r="D26" s="5">
        <v>5</v>
      </c>
      <c r="E26" s="7" t="s">
        <v>29</v>
      </c>
      <c r="F26" s="7"/>
      <c r="G26" t="s">
        <v>106</v>
      </c>
    </row>
    <row r="27" spans="1:12">
      <c r="A27" s="4">
        <v>41199</v>
      </c>
      <c r="B27" t="s">
        <v>50</v>
      </c>
      <c r="C27" t="s">
        <v>53</v>
      </c>
      <c r="D27" s="5">
        <v>5</v>
      </c>
      <c r="E27" s="7"/>
      <c r="F27" s="7" t="s">
        <v>55</v>
      </c>
      <c r="G27" t="s">
        <v>107</v>
      </c>
    </row>
    <row r="28" spans="1:12">
      <c r="A28" s="4">
        <v>41199</v>
      </c>
      <c r="B28" t="s">
        <v>83</v>
      </c>
      <c r="C28" t="s">
        <v>84</v>
      </c>
      <c r="D28" s="5">
        <v>4</v>
      </c>
      <c r="E28" s="7"/>
      <c r="F28" s="7" t="s">
        <v>55</v>
      </c>
      <c r="G28" t="s">
        <v>107</v>
      </c>
    </row>
    <row r="29" spans="1:12">
      <c r="A29" s="4">
        <v>41199</v>
      </c>
      <c r="B29" t="s">
        <v>85</v>
      </c>
      <c r="C29" t="s">
        <v>86</v>
      </c>
      <c r="D29" s="5">
        <v>4</v>
      </c>
      <c r="E29" s="7"/>
      <c r="F29" s="7" t="s">
        <v>55</v>
      </c>
      <c r="G29" t="s">
        <v>107</v>
      </c>
    </row>
    <row r="30" spans="1:12">
      <c r="A30" s="4">
        <v>41199</v>
      </c>
      <c r="B30" t="s">
        <v>18</v>
      </c>
      <c r="C30" t="s">
        <v>20</v>
      </c>
      <c r="D30" s="5">
        <v>5</v>
      </c>
      <c r="E30" s="7" t="s">
        <v>105</v>
      </c>
      <c r="F30" s="7"/>
      <c r="G30" t="s">
        <v>108</v>
      </c>
    </row>
    <row r="31" spans="1:12">
      <c r="A31" s="4">
        <v>41199</v>
      </c>
      <c r="B31" t="s">
        <v>17</v>
      </c>
      <c r="C31" t="s">
        <v>19</v>
      </c>
      <c r="D31" s="5">
        <v>4</v>
      </c>
      <c r="E31" s="7"/>
      <c r="F31" s="7" t="s">
        <v>55</v>
      </c>
      <c r="G31" t="s">
        <v>108</v>
      </c>
      <c r="J31" t="s">
        <v>41</v>
      </c>
    </row>
    <row r="32" spans="1:12">
      <c r="A32" s="4"/>
      <c r="D32" s="5"/>
      <c r="E32" s="7"/>
      <c r="F32" s="7"/>
      <c r="H32" t="s">
        <v>37</v>
      </c>
      <c r="I32" t="s">
        <v>38</v>
      </c>
      <c r="J32" t="s">
        <v>39</v>
      </c>
      <c r="K32" t="s">
        <v>38</v>
      </c>
      <c r="L32" t="s">
        <v>40</v>
      </c>
    </row>
    <row r="33" spans="1:12">
      <c r="A33" s="4"/>
      <c r="C33" t="s">
        <v>26</v>
      </c>
      <c r="D33" s="5">
        <f>SUM(D25:D32)-D34</f>
        <v>24</v>
      </c>
      <c r="E33" s="7"/>
      <c r="F33" s="7"/>
      <c r="H33">
        <v>1</v>
      </c>
      <c r="I33">
        <v>1</v>
      </c>
      <c r="J33" s="9">
        <f>H33/L33</f>
        <v>4.5454545454545456E-2</v>
      </c>
      <c r="K33" s="9">
        <f>I33/L33</f>
        <v>4.5454545454545456E-2</v>
      </c>
      <c r="L33">
        <f>D33-H33-I33</f>
        <v>22</v>
      </c>
    </row>
    <row r="34" spans="1:12">
      <c r="A34" s="4"/>
      <c r="C34" t="s">
        <v>87</v>
      </c>
      <c r="D34" s="5">
        <v>7</v>
      </c>
      <c r="E34" s="7"/>
      <c r="F34" s="7"/>
      <c r="G34" s="10" t="s">
        <v>47</v>
      </c>
      <c r="H34">
        <f>SUM(H21,H33)</f>
        <v>12</v>
      </c>
      <c r="I34">
        <f>SUM(I21,I33)</f>
        <v>11</v>
      </c>
      <c r="J34" s="9">
        <f>H34/L34</f>
        <v>6.4171122994652413E-2</v>
      </c>
      <c r="K34" s="9">
        <f>I34/L34</f>
        <v>5.8823529411764705E-2</v>
      </c>
      <c r="L34">
        <f>SUM(L21,L33)</f>
        <v>187</v>
      </c>
    </row>
    <row r="36" spans="1:12">
      <c r="A36" s="3" t="s">
        <v>44</v>
      </c>
      <c r="D36" s="5"/>
      <c r="E36" s="7"/>
      <c r="F36" s="7"/>
    </row>
    <row r="37" spans="1:12">
      <c r="A37" s="3" t="s">
        <v>5</v>
      </c>
      <c r="B37" s="1" t="s">
        <v>3</v>
      </c>
      <c r="C37" s="1" t="s">
        <v>4</v>
      </c>
      <c r="D37" s="6" t="s">
        <v>6</v>
      </c>
      <c r="E37" s="8" t="s">
        <v>7</v>
      </c>
      <c r="F37" s="8" t="s">
        <v>88</v>
      </c>
      <c r="G37" s="1" t="s">
        <v>8</v>
      </c>
      <c r="H37" s="1"/>
      <c r="I37" s="1"/>
      <c r="J37" s="1"/>
      <c r="K37" s="1"/>
      <c r="L37" s="1"/>
    </row>
    <row r="38" spans="1:12">
      <c r="A38" s="4">
        <v>41205</v>
      </c>
      <c r="B38" t="s">
        <v>11</v>
      </c>
      <c r="C38" t="s">
        <v>109</v>
      </c>
      <c r="D38" s="5">
        <v>4</v>
      </c>
      <c r="E38" s="7"/>
      <c r="F38" s="7" t="s">
        <v>110</v>
      </c>
      <c r="G38" t="s">
        <v>106</v>
      </c>
    </row>
    <row r="39" spans="1:12" ht="33.75" customHeight="1">
      <c r="A39" s="4">
        <v>41205</v>
      </c>
      <c r="B39" t="s">
        <v>42</v>
      </c>
      <c r="C39" t="s">
        <v>111</v>
      </c>
      <c r="D39" s="5">
        <v>4</v>
      </c>
      <c r="E39" s="7"/>
      <c r="F39" s="7" t="s">
        <v>112</v>
      </c>
      <c r="G39" t="s">
        <v>106</v>
      </c>
    </row>
    <row r="40" spans="1:12">
      <c r="A40" s="4">
        <v>41206</v>
      </c>
      <c r="B40" t="s">
        <v>9</v>
      </c>
      <c r="C40" t="s">
        <v>12</v>
      </c>
      <c r="D40" s="5">
        <v>5</v>
      </c>
      <c r="E40" s="7" t="s">
        <v>123</v>
      </c>
      <c r="F40" s="7"/>
      <c r="G40" t="s">
        <v>120</v>
      </c>
    </row>
    <row r="41" spans="1:12">
      <c r="A41" s="4">
        <v>41206</v>
      </c>
      <c r="B41" t="s">
        <v>35</v>
      </c>
      <c r="C41" t="s">
        <v>12</v>
      </c>
      <c r="D41" s="5">
        <v>4</v>
      </c>
      <c r="E41" s="7"/>
      <c r="F41" s="7"/>
      <c r="G41" t="s">
        <v>120</v>
      </c>
    </row>
    <row r="42" spans="1:12">
      <c r="A42" s="4">
        <v>41205</v>
      </c>
      <c r="B42" t="s">
        <v>50</v>
      </c>
      <c r="C42" t="s">
        <v>53</v>
      </c>
      <c r="D42" s="5">
        <v>4</v>
      </c>
      <c r="E42" s="7"/>
      <c r="F42" s="7" t="s">
        <v>55</v>
      </c>
      <c r="G42" t="s">
        <v>121</v>
      </c>
    </row>
    <row r="43" spans="1:12">
      <c r="A43" s="4">
        <v>41205</v>
      </c>
      <c r="B43" t="s">
        <v>83</v>
      </c>
      <c r="C43" t="s">
        <v>84</v>
      </c>
      <c r="D43" s="5">
        <v>4</v>
      </c>
      <c r="E43" s="7"/>
      <c r="F43" s="7" t="s">
        <v>55</v>
      </c>
      <c r="G43" t="s">
        <v>121</v>
      </c>
    </row>
    <row r="44" spans="1:12">
      <c r="A44" s="4">
        <v>41205</v>
      </c>
      <c r="B44" t="s">
        <v>85</v>
      </c>
      <c r="C44" t="s">
        <v>86</v>
      </c>
      <c r="D44" s="5">
        <v>4</v>
      </c>
      <c r="E44" s="7"/>
      <c r="F44" s="7" t="s">
        <v>55</v>
      </c>
      <c r="G44" t="s">
        <v>121</v>
      </c>
    </row>
    <row r="45" spans="1:12" ht="30">
      <c r="A45" s="4">
        <v>41206</v>
      </c>
      <c r="B45" t="s">
        <v>18</v>
      </c>
      <c r="C45" t="s">
        <v>20</v>
      </c>
      <c r="D45" s="5">
        <v>5</v>
      </c>
      <c r="E45" s="7" t="s">
        <v>124</v>
      </c>
      <c r="F45" s="7"/>
      <c r="G45" t="s">
        <v>119</v>
      </c>
    </row>
    <row r="46" spans="1:12" ht="30">
      <c r="A46" s="4">
        <v>41206</v>
      </c>
      <c r="B46" t="s">
        <v>65</v>
      </c>
      <c r="C46" t="s">
        <v>13</v>
      </c>
      <c r="D46" s="5">
        <v>4</v>
      </c>
      <c r="E46" s="7"/>
      <c r="F46" s="7" t="s">
        <v>122</v>
      </c>
      <c r="G46" t="s">
        <v>119</v>
      </c>
    </row>
    <row r="47" spans="1:12">
      <c r="A47" s="4">
        <v>41206</v>
      </c>
      <c r="B47" t="s">
        <v>17</v>
      </c>
      <c r="C47" t="s">
        <v>19</v>
      </c>
      <c r="D47" s="5">
        <v>4</v>
      </c>
      <c r="E47" s="7"/>
      <c r="F47" s="7" t="s">
        <v>55</v>
      </c>
      <c r="G47" t="s">
        <v>119</v>
      </c>
      <c r="J47" t="s">
        <v>41</v>
      </c>
    </row>
    <row r="48" spans="1:12">
      <c r="A48" s="4"/>
      <c r="D48" s="5"/>
      <c r="E48" s="7"/>
      <c r="F48" s="7"/>
      <c r="H48" t="s">
        <v>37</v>
      </c>
      <c r="I48" t="s">
        <v>38</v>
      </c>
      <c r="J48" t="s">
        <v>39</v>
      </c>
      <c r="K48" t="s">
        <v>38</v>
      </c>
      <c r="L48" t="s">
        <v>40</v>
      </c>
    </row>
    <row r="49" spans="1:12">
      <c r="A49" s="4"/>
      <c r="C49" t="s">
        <v>26</v>
      </c>
      <c r="D49" s="5">
        <f>SUM(D38:D48)-D50</f>
        <v>32</v>
      </c>
      <c r="E49" s="7"/>
      <c r="F49" s="7"/>
      <c r="H49">
        <v>1</v>
      </c>
      <c r="I49">
        <v>1</v>
      </c>
      <c r="J49" s="9">
        <f>H49/L49</f>
        <v>3.3333333333333333E-2</v>
      </c>
      <c r="K49" s="9">
        <f>I49/L49</f>
        <v>3.3333333333333333E-2</v>
      </c>
      <c r="L49">
        <f>D49-H49-I49</f>
        <v>30</v>
      </c>
    </row>
    <row r="50" spans="1:12">
      <c r="A50" s="4"/>
      <c r="C50" t="s">
        <v>87</v>
      </c>
      <c r="D50" s="5">
        <v>10</v>
      </c>
      <c r="E50" s="7"/>
      <c r="F50" s="7"/>
      <c r="G50" s="10" t="s">
        <v>47</v>
      </c>
      <c r="H50">
        <f>SUM(H34,H49)</f>
        <v>13</v>
      </c>
      <c r="I50">
        <f>SUM(I34,I49)</f>
        <v>12</v>
      </c>
      <c r="J50" s="9">
        <f>H50/L50</f>
        <v>5.9907834101382486E-2</v>
      </c>
      <c r="K50" s="9">
        <f>I50/L50</f>
        <v>5.5299539170506916E-2</v>
      </c>
      <c r="L50">
        <f>SUM(L34,L49)</f>
        <v>217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D8" sqref="D8"/>
    </sheetView>
  </sheetViews>
  <sheetFormatPr defaultRowHeight="15"/>
  <cols>
    <col min="1" max="1" width="15.85546875" customWidth="1"/>
  </cols>
  <sheetData>
    <row r="1" spans="1:4">
      <c r="A1" t="s">
        <v>91</v>
      </c>
    </row>
    <row r="3" spans="1:4">
      <c r="A3" t="s">
        <v>92</v>
      </c>
      <c r="B3" t="s">
        <v>93</v>
      </c>
      <c r="C3" t="s">
        <v>94</v>
      </c>
      <c r="D3" t="s">
        <v>113</v>
      </c>
    </row>
    <row r="4" spans="1:4">
      <c r="A4" t="s">
        <v>95</v>
      </c>
      <c r="C4" t="s">
        <v>96</v>
      </c>
      <c r="D4" t="s">
        <v>116</v>
      </c>
    </row>
    <row r="5" spans="1:4">
      <c r="A5" t="s">
        <v>97</v>
      </c>
      <c r="B5" t="s">
        <v>96</v>
      </c>
      <c r="C5" t="s">
        <v>96</v>
      </c>
      <c r="D5" t="s">
        <v>117</v>
      </c>
    </row>
    <row r="6" spans="1:4">
      <c r="A6" t="s">
        <v>98</v>
      </c>
      <c r="B6" t="s">
        <v>96</v>
      </c>
      <c r="D6" t="s">
        <v>114</v>
      </c>
    </row>
    <row r="7" spans="1:4">
      <c r="A7" t="s">
        <v>99</v>
      </c>
      <c r="C7" t="s">
        <v>96</v>
      </c>
      <c r="D7" t="s">
        <v>118</v>
      </c>
    </row>
    <row r="8" spans="1:4">
      <c r="A8" t="s">
        <v>100</v>
      </c>
      <c r="C8" t="s">
        <v>96</v>
      </c>
      <c r="D8" t="s">
        <v>118</v>
      </c>
    </row>
    <row r="9" spans="1:4">
      <c r="A9" t="s">
        <v>101</v>
      </c>
      <c r="B9" t="s">
        <v>96</v>
      </c>
      <c r="D9" t="s">
        <v>115</v>
      </c>
    </row>
    <row r="10" spans="1:4">
      <c r="A10" t="s">
        <v>102</v>
      </c>
      <c r="C10" t="s">
        <v>96</v>
      </c>
      <c r="D10" t="s">
        <v>118</v>
      </c>
    </row>
    <row r="11" spans="1:4">
      <c r="A11" t="s">
        <v>103</v>
      </c>
      <c r="B11" t="s">
        <v>96</v>
      </c>
      <c r="D11" t="s">
        <v>115</v>
      </c>
    </row>
    <row r="12" spans="1:4">
      <c r="A12" t="s">
        <v>104</v>
      </c>
      <c r="B12" t="s">
        <v>96</v>
      </c>
      <c r="D1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June</vt:lpstr>
      <vt:lpstr>Oct</vt:lpstr>
      <vt:lpstr>availability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 Lawson</dc:creator>
  <cp:lastModifiedBy>Ric Lawson</cp:lastModifiedBy>
  <cp:lastPrinted>2012-10-09T13:03:58Z</cp:lastPrinted>
  <dcterms:created xsi:type="dcterms:W3CDTF">2012-05-30T19:38:09Z</dcterms:created>
  <dcterms:modified xsi:type="dcterms:W3CDTF">2012-10-22T16:13:03Z</dcterms:modified>
</cp:coreProperties>
</file>